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43" i="1" l="1"/>
  <c r="E40" i="1"/>
  <c r="D37" i="1"/>
  <c r="E37" i="1" s="1"/>
  <c r="E47" i="1" l="1"/>
  <c r="E18" i="1"/>
  <c r="G47" i="1" s="1"/>
  <c r="E29" i="1" l="1"/>
  <c r="E49" i="1" l="1"/>
  <c r="E50" i="1" s="1"/>
  <c r="E51" i="1" s="1"/>
  <c r="G49" i="1"/>
  <c r="G50" i="1" s="1"/>
  <c r="G51" i="1" s="1"/>
  <c r="G52" i="1" l="1"/>
  <c r="G53" i="1" s="1"/>
  <c r="E52" i="1"/>
  <c r="E53" i="1" s="1"/>
</calcChain>
</file>

<file path=xl/sharedStrings.xml><?xml version="1.0" encoding="utf-8"?>
<sst xmlns="http://schemas.openxmlformats.org/spreadsheetml/2006/main" count="61" uniqueCount="58">
  <si>
    <t>TAX CALCULATION UNDER OLD AND NEW SCHEME</t>
  </si>
  <si>
    <t xml:space="preserve">PARTICULARS </t>
  </si>
  <si>
    <t>(I)</t>
  </si>
  <si>
    <t>INCOME FROM SALARY</t>
  </si>
  <si>
    <t xml:space="preserve">Total Salary </t>
  </si>
  <si>
    <t>Allowance</t>
  </si>
  <si>
    <t xml:space="preserve">HRA </t>
  </si>
  <si>
    <t>Medical Allowance</t>
  </si>
  <si>
    <t>Conveyance Allowance</t>
  </si>
  <si>
    <t>Telephone Allowance</t>
  </si>
  <si>
    <t>(II)</t>
  </si>
  <si>
    <t>INCOME FROM HOUSE PROPERTY</t>
  </si>
  <si>
    <t>(III)</t>
  </si>
  <si>
    <t>PROFITS AND GAINS OF BUSINESS AND PROFESSION</t>
  </si>
  <si>
    <t>(IV)</t>
  </si>
  <si>
    <t>INCOME FROM OTHER SOURCES</t>
  </si>
  <si>
    <t>DEDUCTIONS UNDER CHPT VI-A</t>
  </si>
  <si>
    <t xml:space="preserve">Section 80C : </t>
  </si>
  <si>
    <t xml:space="preserve">LIC </t>
  </si>
  <si>
    <t>Sukanya Samridhi Scheme</t>
  </si>
  <si>
    <t>Mutual Funds</t>
  </si>
  <si>
    <t xml:space="preserve">Principal Repayment of Housing Loan </t>
  </si>
  <si>
    <t>Section 80D :</t>
  </si>
  <si>
    <t>Mediclaim</t>
  </si>
  <si>
    <t>Section 80TTA  :</t>
  </si>
  <si>
    <t xml:space="preserve">Interest on Saving Bank Deposits </t>
  </si>
  <si>
    <t xml:space="preserve">Total Income </t>
  </si>
  <si>
    <t>Tax on Total Income</t>
  </si>
  <si>
    <t>Rebate u/s 87A</t>
  </si>
  <si>
    <t>Tax payable aftter Rebate</t>
  </si>
  <si>
    <t>Add: Education cess</t>
  </si>
  <si>
    <t xml:space="preserve">Total Tax </t>
  </si>
  <si>
    <t xml:space="preserve">NOTE :- </t>
  </si>
  <si>
    <t>The above does not consider Income from Capital Gain. Tax rates on Short term and long term are as below under both scheme :-</t>
  </si>
  <si>
    <t xml:space="preserve">TAX TYPE </t>
  </si>
  <si>
    <t xml:space="preserve">CONDITION </t>
  </si>
  <si>
    <t xml:space="preserve">TAX RATE </t>
  </si>
  <si>
    <t>Long-term capital gains tax</t>
  </si>
  <si>
    <t>Except on sale of equity shares/ units of equity oriented fund</t>
  </si>
  <si>
    <t>On sale of Equity shares/ units of equity oriented fund</t>
  </si>
  <si>
    <t>10% over and above Rs 1 lakh</t>
  </si>
  <si>
    <t>On sale of debt oriented fund</t>
  </si>
  <si>
    <t>20% with indexation</t>
  </si>
  <si>
    <t>Short-term capital gains tax</t>
  </si>
  <si>
    <t>When STT is not applicable (Debt funds)</t>
  </si>
  <si>
    <t>Income Tax Slab Rate</t>
  </si>
  <si>
    <t>When STT is applicable (Equity Funds)</t>
  </si>
  <si>
    <t>INCOME DATA</t>
  </si>
  <si>
    <t>Other allowance</t>
  </si>
  <si>
    <t>Others</t>
  </si>
  <si>
    <t>New scheme</t>
  </si>
  <si>
    <t>Old scheme</t>
  </si>
  <si>
    <t>Rent received</t>
  </si>
  <si>
    <t>Property Tax</t>
  </si>
  <si>
    <t>JUST ARCHON ADVISORS LLP</t>
  </si>
  <si>
    <t>PLEASE FILL THE CELLS IN GREEN AND WITH POSITIVE FIGURES</t>
  </si>
  <si>
    <t xml:space="preserve"> Interest on housing loan</t>
  </si>
  <si>
    <t>The above calcuation is tentative please get in touch if you have any queries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</si>
</sst>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 val="singleAccounting"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4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164" fontId="4" fillId="0" borderId="0" xfId="1" applyFont="1"/>
    <xf numFmtId="0" fontId="4" fillId="0" borderId="0" xfId="0" applyFont="1"/>
    <xf numFmtId="0" fontId="7" fillId="0" borderId="0" xfId="0" applyFont="1"/>
    <xf numFmtId="164" fontId="7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0" xfId="1" applyFont="1"/>
    <xf numFmtId="164" fontId="8" fillId="0" borderId="0" xfId="1" applyFont="1" applyAlignment="1">
      <alignment horizontal="center"/>
    </xf>
    <xf numFmtId="164" fontId="10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164" fontId="11" fillId="0" borderId="0" xfId="1" applyFont="1"/>
    <xf numFmtId="0" fontId="12" fillId="0" borderId="0" xfId="0" applyFont="1"/>
    <xf numFmtId="164" fontId="12" fillId="0" borderId="0" xfId="1" applyFont="1"/>
    <xf numFmtId="0" fontId="0" fillId="0" borderId="0" xfId="0" applyFont="1"/>
    <xf numFmtId="164" fontId="10" fillId="0" borderId="0" xfId="1" applyFont="1" applyAlignment="1">
      <alignment horizontal="center"/>
    </xf>
    <xf numFmtId="0" fontId="8" fillId="0" borderId="0" xfId="0" applyFont="1" applyAlignment="1">
      <alignment wrapText="1"/>
    </xf>
    <xf numFmtId="164" fontId="1" fillId="0" borderId="1" xfId="1" applyFont="1" applyBorder="1"/>
    <xf numFmtId="164" fontId="1" fillId="0" borderId="0" xfId="1" applyFont="1" applyBorder="1"/>
    <xf numFmtId="164" fontId="1" fillId="0" borderId="0" xfId="1" applyFont="1"/>
    <xf numFmtId="0" fontId="10" fillId="0" borderId="0" xfId="0" applyFont="1"/>
    <xf numFmtId="0" fontId="2" fillId="0" borderId="0" xfId="0" applyFont="1"/>
    <xf numFmtId="164" fontId="2" fillId="0" borderId="0" xfId="1" applyFont="1"/>
    <xf numFmtId="164" fontId="2" fillId="0" borderId="0" xfId="1" applyFont="1" applyBorder="1"/>
    <xf numFmtId="164" fontId="2" fillId="0" borderId="2" xfId="1" applyFont="1" applyBorder="1"/>
    <xf numFmtId="0" fontId="8" fillId="0" borderId="3" xfId="0" applyFont="1" applyBorder="1" applyAlignment="1">
      <alignment horizontal="center"/>
    </xf>
    <xf numFmtId="164" fontId="8" fillId="0" borderId="0" xfId="1" applyFont="1"/>
    <xf numFmtId="0" fontId="9" fillId="0" borderId="0" xfId="0" applyFont="1" applyFill="1" applyAlignment="1">
      <alignment horizontal="center"/>
    </xf>
    <xf numFmtId="164" fontId="9" fillId="0" borderId="0" xfId="1" applyFont="1" applyFill="1"/>
    <xf numFmtId="0" fontId="9" fillId="0" borderId="0" xfId="0" applyFont="1" applyFill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vertical="center"/>
    </xf>
    <xf numFmtId="164" fontId="13" fillId="0" borderId="0" xfId="1" applyFont="1"/>
    <xf numFmtId="0" fontId="13" fillId="0" borderId="0" xfId="0" applyFont="1"/>
    <xf numFmtId="0" fontId="13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1" applyFont="1" applyFill="1"/>
    <xf numFmtId="0" fontId="13" fillId="0" borderId="0" xfId="0" applyFont="1" applyFill="1"/>
    <xf numFmtId="164" fontId="9" fillId="3" borderId="0" xfId="1" applyFont="1" applyFill="1" applyAlignment="1" applyProtection="1">
      <alignment horizontal="center"/>
      <protection locked="0"/>
    </xf>
    <xf numFmtId="164" fontId="0" fillId="3" borderId="0" xfId="1" applyFont="1" applyFill="1" applyProtection="1">
      <protection locked="0"/>
    </xf>
    <xf numFmtId="164" fontId="0" fillId="3" borderId="1" xfId="1" applyFont="1" applyFill="1" applyBorder="1" applyProtection="1">
      <protection locked="0"/>
    </xf>
    <xf numFmtId="164" fontId="2" fillId="3" borderId="0" xfId="1" applyFont="1" applyFill="1" applyAlignment="1" applyProtection="1">
      <alignment horizontal="center"/>
      <protection locked="0"/>
    </xf>
    <xf numFmtId="164" fontId="2" fillId="0" borderId="0" xfId="1" applyFont="1" applyFill="1" applyBorder="1" applyAlignment="1">
      <alignment horizontal="center"/>
    </xf>
    <xf numFmtId="164" fontId="0" fillId="0" borderId="0" xfId="1" applyFont="1" applyBorder="1"/>
    <xf numFmtId="164" fontId="9" fillId="0" borderId="0" xfId="1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wrapText="1"/>
    </xf>
    <xf numFmtId="9" fontId="1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6" fillId="0" borderId="0" xfId="1" applyFont="1" applyAlignment="1">
      <alignment horizontal="center"/>
    </xf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164" fontId="0" fillId="0" borderId="0" xfId="1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" fillId="3" borderId="1" xfId="1" applyFont="1" applyFill="1" applyBorder="1" applyProtection="1">
      <protection locked="0"/>
    </xf>
    <xf numFmtId="164" fontId="2" fillId="0" borderId="0" xfId="1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6"/>
  <sheetViews>
    <sheetView tabSelected="1" topLeftCell="A17" workbookViewId="0">
      <selection activeCell="D37" sqref="D37"/>
    </sheetView>
  </sheetViews>
  <sheetFormatPr defaultRowHeight="15" x14ac:dyDescent="0.25"/>
  <cols>
    <col min="2" max="2" width="6" style="1" bestFit="1" customWidth="1"/>
    <col min="3" max="3" width="33.5703125" customWidth="1"/>
    <col min="4" max="4" width="13.140625" style="2" customWidth="1"/>
    <col min="5" max="5" width="14.5703125" style="27" bestFit="1" customWidth="1"/>
    <col min="6" max="6" width="11.5703125" style="27" bestFit="1" customWidth="1"/>
    <col min="7" max="7" width="13.28515625" style="27" bestFit="1" customWidth="1"/>
    <col min="8" max="8" width="9.140625" style="2"/>
    <col min="9" max="9" width="11.5703125" style="2" bestFit="1" customWidth="1"/>
  </cols>
  <sheetData>
    <row r="3" spans="2:9" x14ac:dyDescent="0.25">
      <c r="C3" s="57" t="s">
        <v>54</v>
      </c>
      <c r="D3" s="57"/>
      <c r="E3" s="57"/>
      <c r="F3" s="57"/>
      <c r="G3" s="57"/>
    </row>
    <row r="5" spans="2:9" ht="18.75" x14ac:dyDescent="0.3">
      <c r="C5" s="62" t="s">
        <v>0</v>
      </c>
      <c r="D5" s="62"/>
      <c r="E5" s="62"/>
      <c r="F5" s="62"/>
      <c r="G5" s="62"/>
    </row>
    <row r="6" spans="2:9" ht="18.75" x14ac:dyDescent="0.3">
      <c r="C6" s="38"/>
      <c r="D6" s="38"/>
      <c r="E6" s="38"/>
      <c r="F6" s="38"/>
      <c r="G6" s="38"/>
    </row>
    <row r="7" spans="2:9" x14ac:dyDescent="0.25">
      <c r="C7" s="58" t="s">
        <v>55</v>
      </c>
      <c r="D7" s="58"/>
      <c r="E7" s="58"/>
      <c r="F7" s="58"/>
      <c r="G7" s="58"/>
    </row>
    <row r="8" spans="2:9" x14ac:dyDescent="0.25">
      <c r="C8" s="1"/>
      <c r="D8" s="1"/>
      <c r="E8" s="1"/>
      <c r="F8" s="1"/>
      <c r="G8" s="1"/>
    </row>
    <row r="9" spans="2:9" s="7" customFormat="1" ht="19.5" x14ac:dyDescent="0.45">
      <c r="B9" s="3"/>
      <c r="C9" s="4" t="s">
        <v>1</v>
      </c>
      <c r="D9" s="63" t="s">
        <v>47</v>
      </c>
      <c r="E9" s="63"/>
      <c r="F9" s="63"/>
      <c r="G9" s="63"/>
      <c r="H9" s="5"/>
      <c r="I9" s="6"/>
    </row>
    <row r="10" spans="2:9" x14ac:dyDescent="0.25">
      <c r="C10" s="8"/>
      <c r="D10" s="9"/>
      <c r="E10" s="10"/>
      <c r="F10" s="11"/>
      <c r="G10" s="2"/>
      <c r="H10"/>
      <c r="I10"/>
    </row>
    <row r="11" spans="2:9" s="17" customFormat="1" ht="15.75" x14ac:dyDescent="0.25">
      <c r="B11" s="12" t="s">
        <v>2</v>
      </c>
      <c r="C11" s="13" t="s">
        <v>3</v>
      </c>
      <c r="D11" s="14"/>
      <c r="E11" s="15"/>
      <c r="F11" s="16"/>
      <c r="G11" s="14"/>
    </row>
    <row r="12" spans="2:9" s="17" customFormat="1" ht="15.75" x14ac:dyDescent="0.25">
      <c r="B12" s="18"/>
      <c r="C12" s="17" t="s">
        <v>4</v>
      </c>
      <c r="D12" s="14"/>
      <c r="E12" s="50"/>
      <c r="F12" s="19"/>
      <c r="G12" s="14"/>
    </row>
    <row r="13" spans="2:9" x14ac:dyDescent="0.25">
      <c r="C13" s="20" t="s">
        <v>5</v>
      </c>
      <c r="D13" s="21"/>
      <c r="E13" s="10"/>
      <c r="F13" s="11"/>
      <c r="G13" s="2"/>
      <c r="H13"/>
      <c r="I13"/>
    </row>
    <row r="14" spans="2:9" x14ac:dyDescent="0.25">
      <c r="C14" s="22" t="s">
        <v>6</v>
      </c>
      <c r="D14" s="51">
        <v>0</v>
      </c>
      <c r="E14" s="10"/>
      <c r="F14" s="11"/>
      <c r="G14" s="2"/>
      <c r="H14"/>
      <c r="I14"/>
    </row>
    <row r="15" spans="2:9" x14ac:dyDescent="0.25">
      <c r="C15" s="22" t="s">
        <v>7</v>
      </c>
      <c r="D15" s="51"/>
      <c r="E15" s="10"/>
      <c r="F15" s="11"/>
      <c r="G15" s="2"/>
      <c r="H15"/>
      <c r="I15"/>
    </row>
    <row r="16" spans="2:9" x14ac:dyDescent="0.25">
      <c r="C16" s="22" t="s">
        <v>8</v>
      </c>
      <c r="D16" s="51"/>
      <c r="E16" s="10"/>
      <c r="F16" s="11"/>
      <c r="G16" s="2"/>
      <c r="H16"/>
      <c r="I16"/>
    </row>
    <row r="17" spans="2:9" x14ac:dyDescent="0.25">
      <c r="C17" s="22" t="s">
        <v>48</v>
      </c>
      <c r="D17" s="51"/>
      <c r="E17" s="10"/>
      <c r="F17" s="11"/>
      <c r="G17" s="2"/>
      <c r="H17"/>
      <c r="I17"/>
    </row>
    <row r="18" spans="2:9" x14ac:dyDescent="0.25">
      <c r="C18" s="22" t="s">
        <v>9</v>
      </c>
      <c r="D18" s="52"/>
      <c r="E18" s="10">
        <f>SUM(D14:D18)</f>
        <v>0</v>
      </c>
      <c r="F18" s="11"/>
      <c r="G18" s="2"/>
      <c r="H18"/>
      <c r="I18"/>
    </row>
    <row r="19" spans="2:9" x14ac:dyDescent="0.25">
      <c r="C19" s="20"/>
      <c r="D19" s="21"/>
      <c r="E19" s="10"/>
      <c r="F19" s="11"/>
      <c r="G19" s="2"/>
      <c r="H19"/>
      <c r="I19"/>
    </row>
    <row r="20" spans="2:9" ht="15.75" x14ac:dyDescent="0.25">
      <c r="B20" s="12" t="s">
        <v>10</v>
      </c>
      <c r="C20" s="13" t="s">
        <v>11</v>
      </c>
      <c r="E20" s="10"/>
      <c r="F20" s="11"/>
      <c r="G20" s="2"/>
      <c r="H20"/>
      <c r="I20"/>
    </row>
    <row r="21" spans="2:9" s="17" customFormat="1" ht="15.75" x14ac:dyDescent="0.25">
      <c r="B21" s="12"/>
      <c r="C21" s="17" t="s">
        <v>52</v>
      </c>
      <c r="D21" s="23"/>
      <c r="E21" s="50">
        <v>0</v>
      </c>
      <c r="F21" s="16"/>
      <c r="G21" s="14"/>
    </row>
    <row r="22" spans="2:9" s="17" customFormat="1" ht="15.75" x14ac:dyDescent="0.25">
      <c r="B22" s="12"/>
      <c r="C22" s="17" t="s">
        <v>53</v>
      </c>
      <c r="D22" s="23"/>
      <c r="E22" s="50">
        <v>0</v>
      </c>
      <c r="F22" s="16"/>
      <c r="G22" s="14"/>
    </row>
    <row r="23" spans="2:9" x14ac:dyDescent="0.25">
      <c r="C23" s="22" t="s">
        <v>56</v>
      </c>
      <c r="D23" s="54"/>
      <c r="E23" s="74">
        <v>0</v>
      </c>
      <c r="F23" s="30"/>
      <c r="G23" s="26"/>
      <c r="H23"/>
      <c r="I23"/>
    </row>
    <row r="24" spans="2:9" x14ac:dyDescent="0.25">
      <c r="E24" s="10"/>
      <c r="F24" s="11"/>
      <c r="G24" s="55"/>
      <c r="H24"/>
      <c r="I24"/>
    </row>
    <row r="25" spans="2:9" s="17" customFormat="1" ht="31.5" x14ac:dyDescent="0.25">
      <c r="B25" s="12" t="s">
        <v>12</v>
      </c>
      <c r="C25" s="24" t="s">
        <v>13</v>
      </c>
      <c r="D25" s="14"/>
      <c r="E25" s="50">
        <v>0</v>
      </c>
      <c r="F25" s="16"/>
      <c r="G25" s="56"/>
    </row>
    <row r="26" spans="2:9" x14ac:dyDescent="0.25">
      <c r="C26" s="22"/>
      <c r="D26" s="9"/>
      <c r="E26" s="75"/>
      <c r="F26" s="11"/>
      <c r="G26" s="2"/>
      <c r="H26"/>
      <c r="I26"/>
    </row>
    <row r="27" spans="2:9" ht="15.75" x14ac:dyDescent="0.25">
      <c r="B27" s="12" t="s">
        <v>14</v>
      </c>
      <c r="C27" s="13" t="s">
        <v>15</v>
      </c>
      <c r="D27" s="9"/>
      <c r="E27" s="53"/>
      <c r="F27" s="11"/>
      <c r="G27" s="2"/>
      <c r="H27"/>
      <c r="I27"/>
    </row>
    <row r="28" spans="2:9" x14ac:dyDescent="0.25">
      <c r="E28" s="25"/>
      <c r="F28" s="2"/>
      <c r="G28" s="2"/>
      <c r="H28"/>
      <c r="I28"/>
    </row>
    <row r="29" spans="2:9" x14ac:dyDescent="0.25">
      <c r="E29" s="27">
        <f>SUM(E12:E28)</f>
        <v>0</v>
      </c>
      <c r="F29" s="2"/>
      <c r="G29" s="2"/>
      <c r="H29"/>
      <c r="I29"/>
    </row>
    <row r="30" spans="2:9" s="17" customFormat="1" ht="15.75" x14ac:dyDescent="0.25">
      <c r="B30" s="12"/>
      <c r="C30" s="28" t="s">
        <v>16</v>
      </c>
      <c r="D30" s="19"/>
      <c r="E30" s="14"/>
      <c r="F30" s="14"/>
      <c r="G30" s="14"/>
    </row>
    <row r="31" spans="2:9" x14ac:dyDescent="0.25">
      <c r="C31" s="29" t="s">
        <v>17</v>
      </c>
      <c r="D31" s="30"/>
      <c r="F31" s="2"/>
      <c r="G31" s="2"/>
      <c r="H31"/>
      <c r="I31"/>
    </row>
    <row r="32" spans="2:9" x14ac:dyDescent="0.25">
      <c r="C32" s="22" t="s">
        <v>18</v>
      </c>
      <c r="D32" s="51"/>
      <c r="F32" s="2"/>
      <c r="G32" s="2"/>
      <c r="H32"/>
      <c r="I32"/>
    </row>
    <row r="33" spans="3:9" x14ac:dyDescent="0.25">
      <c r="C33" s="22" t="s">
        <v>19</v>
      </c>
      <c r="D33" s="51">
        <v>0</v>
      </c>
      <c r="F33" s="2"/>
      <c r="G33" s="2"/>
      <c r="H33"/>
      <c r="I33"/>
    </row>
    <row r="34" spans="3:9" x14ac:dyDescent="0.25">
      <c r="C34" s="22" t="s">
        <v>20</v>
      </c>
      <c r="D34" s="51">
        <v>0</v>
      </c>
      <c r="F34" s="2"/>
      <c r="G34" s="2"/>
      <c r="H34"/>
      <c r="I34"/>
    </row>
    <row r="35" spans="3:9" x14ac:dyDescent="0.25">
      <c r="C35" t="s">
        <v>21</v>
      </c>
      <c r="D35" s="51"/>
      <c r="F35" s="2"/>
      <c r="G35" s="2"/>
      <c r="H35"/>
      <c r="I35"/>
    </row>
    <row r="36" spans="3:9" x14ac:dyDescent="0.25">
      <c r="C36" t="s">
        <v>49</v>
      </c>
      <c r="D36" s="52">
        <v>0</v>
      </c>
      <c r="F36" s="2"/>
      <c r="G36" s="2"/>
      <c r="H36"/>
      <c r="I36"/>
    </row>
    <row r="37" spans="3:9" x14ac:dyDescent="0.25">
      <c r="D37" s="51">
        <f>SUM(D32:D36)</f>
        <v>0</v>
      </c>
      <c r="E37" s="27">
        <f>IF(SUM(D37)&gt;150000,150000,SUM(D37))</f>
        <v>0</v>
      </c>
      <c r="F37" s="2"/>
      <c r="G37" s="2"/>
      <c r="H37"/>
      <c r="I37"/>
    </row>
    <row r="38" spans="3:9" x14ac:dyDescent="0.25">
      <c r="F38" s="2"/>
      <c r="G38" s="2"/>
      <c r="H38"/>
      <c r="I38"/>
    </row>
    <row r="39" spans="3:9" x14ac:dyDescent="0.25">
      <c r="C39" s="29" t="s">
        <v>22</v>
      </c>
      <c r="D39" s="30"/>
      <c r="F39" s="2"/>
      <c r="G39" s="2"/>
      <c r="H39"/>
      <c r="I39"/>
    </row>
    <row r="40" spans="3:9" x14ac:dyDescent="0.25">
      <c r="C40" t="s">
        <v>23</v>
      </c>
      <c r="D40" s="51"/>
      <c r="E40" s="26">
        <f>IF(SUM(D40)&gt;25000,25000,SUM(D40))</f>
        <v>0</v>
      </c>
      <c r="F40" s="2"/>
      <c r="G40" s="2"/>
      <c r="H40"/>
      <c r="I40"/>
    </row>
    <row r="41" spans="3:9" x14ac:dyDescent="0.25">
      <c r="E41" s="26"/>
      <c r="F41" s="2"/>
      <c r="G41" s="2"/>
      <c r="H41"/>
      <c r="I41"/>
    </row>
    <row r="42" spans="3:9" x14ac:dyDescent="0.25">
      <c r="C42" s="29" t="s">
        <v>24</v>
      </c>
      <c r="E42" s="26"/>
      <c r="F42" s="2"/>
      <c r="G42" s="2"/>
      <c r="H42"/>
      <c r="I42"/>
    </row>
    <row r="43" spans="3:9" x14ac:dyDescent="0.25">
      <c r="C43" t="s">
        <v>25</v>
      </c>
      <c r="D43" s="51"/>
      <c r="E43" s="25">
        <f>IF(SUM(D43)&gt;10000,10000,SUM(D43))</f>
        <v>0</v>
      </c>
      <c r="F43" s="2"/>
      <c r="G43" s="2"/>
      <c r="H43"/>
      <c r="I43"/>
    </row>
    <row r="44" spans="3:9" x14ac:dyDescent="0.25">
      <c r="F44" s="2"/>
      <c r="G44" s="2"/>
      <c r="H44"/>
      <c r="I44"/>
    </row>
    <row r="46" spans="3:9" x14ac:dyDescent="0.25">
      <c r="D46" s="67" t="s">
        <v>50</v>
      </c>
      <c r="E46" s="67"/>
      <c r="F46" s="67" t="s">
        <v>51</v>
      </c>
      <c r="G46" s="67"/>
    </row>
    <row r="47" spans="3:9" x14ac:dyDescent="0.25">
      <c r="C47" s="29" t="s">
        <v>26</v>
      </c>
      <c r="D47" s="30"/>
      <c r="E47" s="31">
        <f>E12+(E21-E22)*0.7+E25+E27</f>
        <v>0</v>
      </c>
      <c r="F47" s="31"/>
      <c r="G47" s="31">
        <f>E12-E18-50000+(E21-E22)*0.7-E23+E25+E27-E37-E40-E43</f>
        <v>-50000</v>
      </c>
    </row>
    <row r="49" spans="2:9" x14ac:dyDescent="0.25">
      <c r="C49" t="s">
        <v>27</v>
      </c>
      <c r="E49" s="27">
        <f>ROUND(IF($E$47&gt;1500000,(($E$47-1500000)*0.3)+187500,IF($E$47&gt;1250000,(($E$47-1250000)*0.25)+125000,IF($E$47&gt;1000000,(($E$47-1000000)*0.2)+75000,IF($E$47&gt;750000,(($E$47-750000)*0.15)+37500,IF($E$47&gt;500000,(($E$47-500000)*0.1)+12500,IF($E$47&gt;250000,(($E$47-250000)*0.05))))))),0)</f>
        <v>0</v>
      </c>
      <c r="G49" s="27">
        <f>ROUND(IF(G47&gt;1000000,((G47-1000000)*0.3)+112500,IF(G47&gt;500000,((G47-500000)*0.2)+12500,IF(G47&gt;250000,((G47-250000)*0.05),0))),0)</f>
        <v>0</v>
      </c>
    </row>
    <row r="50" spans="2:9" x14ac:dyDescent="0.25">
      <c r="C50" s="22" t="s">
        <v>28</v>
      </c>
      <c r="E50" s="25">
        <f>IF(E49&gt;12500,0,E49)</f>
        <v>0</v>
      </c>
      <c r="G50" s="25">
        <f>IF(G49&gt;12500,0,G49)</f>
        <v>0</v>
      </c>
    </row>
    <row r="51" spans="2:9" x14ac:dyDescent="0.25">
      <c r="C51" s="22" t="s">
        <v>29</v>
      </c>
      <c r="E51" s="27">
        <f>+E49-E50</f>
        <v>0</v>
      </c>
      <c r="G51" s="27">
        <f>+G49-G50</f>
        <v>0</v>
      </c>
    </row>
    <row r="52" spans="2:9" x14ac:dyDescent="0.25">
      <c r="C52" t="s">
        <v>30</v>
      </c>
      <c r="D52" s="2">
        <v>0.04</v>
      </c>
      <c r="E52" s="25">
        <f>+E51*D52</f>
        <v>0</v>
      </c>
      <c r="F52" s="27">
        <v>0.04</v>
      </c>
      <c r="G52" s="25">
        <f>+G51*F52</f>
        <v>0</v>
      </c>
    </row>
    <row r="53" spans="2:9" ht="15.75" thickBot="1" x14ac:dyDescent="0.3">
      <c r="C53" s="29" t="s">
        <v>31</v>
      </c>
      <c r="E53" s="32">
        <f>E51+E52</f>
        <v>0</v>
      </c>
      <c r="F53" s="30"/>
      <c r="G53" s="32">
        <f>G51+G52</f>
        <v>0</v>
      </c>
    </row>
    <row r="54" spans="2:9" ht="15.75" thickTop="1" x14ac:dyDescent="0.25"/>
    <row r="56" spans="2:9" s="17" customFormat="1" ht="15.75" x14ac:dyDescent="0.25">
      <c r="B56" s="18"/>
      <c r="C56" s="28" t="s">
        <v>32</v>
      </c>
      <c r="D56" s="14"/>
      <c r="E56" s="14"/>
      <c r="F56" s="14"/>
      <c r="G56" s="14"/>
      <c r="H56" s="14"/>
      <c r="I56" s="14"/>
    </row>
    <row r="57" spans="2:9" s="17" customFormat="1" ht="15.75" x14ac:dyDescent="0.25">
      <c r="B57" s="18"/>
      <c r="C57" s="17" t="s">
        <v>33</v>
      </c>
      <c r="D57" s="14"/>
      <c r="E57" s="14"/>
      <c r="F57" s="14"/>
      <c r="G57" s="14"/>
      <c r="H57" s="14"/>
      <c r="I57" s="14"/>
    </row>
    <row r="58" spans="2:9" s="17" customFormat="1" ht="15.75" x14ac:dyDescent="0.25">
      <c r="B58" s="18"/>
      <c r="D58" s="14"/>
      <c r="E58" s="14"/>
      <c r="F58" s="14"/>
      <c r="G58" s="14"/>
      <c r="H58" s="14"/>
      <c r="I58" s="14"/>
    </row>
    <row r="59" spans="2:9" s="13" customFormat="1" ht="15.75" x14ac:dyDescent="0.25">
      <c r="B59" s="12"/>
      <c r="C59" s="33" t="s">
        <v>34</v>
      </c>
      <c r="D59" s="64" t="s">
        <v>35</v>
      </c>
      <c r="E59" s="65"/>
      <c r="F59" s="66" t="s">
        <v>36</v>
      </c>
      <c r="G59" s="66"/>
      <c r="H59" s="34"/>
      <c r="I59" s="34"/>
    </row>
    <row r="60" spans="2:9" s="42" customFormat="1" ht="49.5" customHeight="1" x14ac:dyDescent="0.25">
      <c r="B60" s="39"/>
      <c r="C60" s="40" t="s">
        <v>37</v>
      </c>
      <c r="D60" s="59" t="s">
        <v>38</v>
      </c>
      <c r="E60" s="59"/>
      <c r="F60" s="60">
        <v>0.2</v>
      </c>
      <c r="G60" s="61"/>
      <c r="H60" s="41"/>
      <c r="I60" s="41"/>
    </row>
    <row r="61" spans="2:9" s="42" customFormat="1" ht="45" customHeight="1" x14ac:dyDescent="0.25">
      <c r="B61" s="39"/>
      <c r="C61" s="43" t="s">
        <v>37</v>
      </c>
      <c r="D61" s="69" t="s">
        <v>39</v>
      </c>
      <c r="E61" s="70"/>
      <c r="F61" s="73" t="s">
        <v>40</v>
      </c>
      <c r="G61" s="72"/>
      <c r="H61" s="41"/>
      <c r="I61" s="41"/>
    </row>
    <row r="62" spans="2:9" s="42" customFormat="1" ht="41.25" customHeight="1" x14ac:dyDescent="0.25">
      <c r="B62" s="39"/>
      <c r="C62" s="43" t="s">
        <v>37</v>
      </c>
      <c r="D62" s="69" t="s">
        <v>41</v>
      </c>
      <c r="E62" s="70"/>
      <c r="F62" s="73" t="s">
        <v>42</v>
      </c>
      <c r="G62" s="72"/>
      <c r="H62" s="41"/>
      <c r="I62" s="41"/>
    </row>
    <row r="63" spans="2:9" s="42" customFormat="1" ht="37.5" customHeight="1" x14ac:dyDescent="0.25">
      <c r="B63" s="39"/>
      <c r="C63" s="43" t="s">
        <v>43</v>
      </c>
      <c r="D63" s="69" t="s">
        <v>44</v>
      </c>
      <c r="E63" s="70"/>
      <c r="F63" s="73" t="s">
        <v>45</v>
      </c>
      <c r="G63" s="72"/>
      <c r="H63" s="41"/>
      <c r="I63" s="41"/>
    </row>
    <row r="64" spans="2:9" s="42" customFormat="1" ht="33.75" customHeight="1" x14ac:dyDescent="0.25">
      <c r="B64" s="39"/>
      <c r="C64" s="43" t="s">
        <v>43</v>
      </c>
      <c r="D64" s="69" t="s">
        <v>46</v>
      </c>
      <c r="E64" s="70"/>
      <c r="F64" s="71">
        <v>0.15</v>
      </c>
      <c r="G64" s="72"/>
      <c r="H64" s="41"/>
      <c r="I64" s="41"/>
    </row>
    <row r="65" spans="2:9" s="49" customFormat="1" ht="15.75" x14ac:dyDescent="0.25">
      <c r="B65" s="44"/>
      <c r="C65" s="45"/>
      <c r="D65" s="46"/>
      <c r="E65" s="46"/>
      <c r="F65" s="47"/>
      <c r="G65" s="47"/>
      <c r="H65" s="48"/>
      <c r="I65" s="48"/>
    </row>
    <row r="66" spans="2:9" s="37" customFormat="1" ht="47.25" customHeight="1" x14ac:dyDescent="0.25">
      <c r="B66" s="35"/>
      <c r="C66" s="68" t="s">
        <v>57</v>
      </c>
      <c r="D66" s="68"/>
      <c r="E66" s="68"/>
      <c r="F66" s="68"/>
      <c r="G66" s="68"/>
      <c r="H66" s="36"/>
      <c r="I66" s="36"/>
    </row>
  </sheetData>
  <sheetProtection password="E169" sheet="1" objects="1" scenarios="1" selectLockedCells="1"/>
  <mergeCells count="20">
    <mergeCell ref="C66:G66"/>
    <mergeCell ref="D64:E64"/>
    <mergeCell ref="F64:G64"/>
    <mergeCell ref="D61:E61"/>
    <mergeCell ref="F61:G61"/>
    <mergeCell ref="D62:E62"/>
    <mergeCell ref="F62:G62"/>
    <mergeCell ref="D63:E63"/>
    <mergeCell ref="F63:G63"/>
    <mergeCell ref="C3:G3"/>
    <mergeCell ref="C7:G7"/>
    <mergeCell ref="D60:E60"/>
    <mergeCell ref="F60:G60"/>
    <mergeCell ref="C5:G5"/>
    <mergeCell ref="D9:E9"/>
    <mergeCell ref="F9:G9"/>
    <mergeCell ref="D59:E59"/>
    <mergeCell ref="F59:G59"/>
    <mergeCell ref="D46:E46"/>
    <mergeCell ref="F46:G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2020-05-19T16:21:25Z</dcterms:created>
  <dcterms:modified xsi:type="dcterms:W3CDTF">2020-05-29T13:36:05Z</dcterms:modified>
</cp:coreProperties>
</file>